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32f5358e84a0762/Documents/My Documents/Tickenham Parish Council/Finances/ACCOUNTS 2025-26/"/>
    </mc:Choice>
  </mc:AlternateContent>
  <xr:revisionPtr revIDLastSave="0" documentId="8_{710611DC-79EE-41E2-913A-BC56BAFC5A97}" xr6:coauthVersionLast="47" xr6:coauthVersionMax="47" xr10:uidLastSave="{00000000-0000-0000-0000-000000000000}"/>
  <bookViews>
    <workbookView xWindow="-120" yWindow="-120" windowWidth="19440" windowHeight="15000" tabRatio="874" firstSheet="2" activeTab="6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Sheet1" sheetId="15" r:id="rId8"/>
    <sheet name="Box 9 Fixed assets" sheetId="11" r:id="rId9"/>
    <sheet name="Box 10 Borrowings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0" l="1"/>
  <c r="C32" i="10"/>
  <c r="D31" i="10"/>
  <c r="B32" i="10"/>
  <c r="D30" i="10"/>
  <c r="D14" i="13"/>
  <c r="C14" i="13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G8" i="13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28" i="10"/>
  <c r="D27" i="10"/>
  <c r="D26" i="10"/>
  <c r="D25" i="10"/>
  <c r="D24" i="10"/>
  <c r="D23" i="10"/>
  <c r="D22" i="10"/>
  <c r="D19" i="10"/>
  <c r="D18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<sst xmlns="http://schemas.openxmlformats.org/spreadsheetml/2006/main" count="158" uniqueCount="94">
  <si>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</si>
  <si>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</si>
  <si>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</si>
  <si>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</si>
  <si>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</si>
  <si>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</si>
  <si>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</si>
  <si>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</si>
  <si>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</si>
  <si>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</si>
  <si>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</si>
  <si>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</si>
  <si>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</si>
  <si>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</si>
  <si>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</si>
  <si>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</si>
  <si>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</si>
  <si>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</si>
  <si>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</si>
  <si>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</si>
  <si>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</si>
  <si>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</si>
  <si>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</si>
  <si>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</si>
  <si>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</si>
  <si>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</si>
  <si>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</si>
  <si>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</si>
  <si>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</si>
  <si>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</si>
  <si>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</si>
  <si>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</si>
  <si>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</si>
  <si>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</si>
  <si>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</si>
  <si>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</si>
  <si>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</si>
  <si>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</si>
  <si>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</si>
  <si>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</si>
  <si>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</si>
  <si>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</si>
  <si>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</si>
  <si>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</si>
  <si>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</si>
  <si>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</si>
  <si>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</si>
  <si>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</si>
  <si>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</si>
  <si>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</si>
  <si>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</si>
  <si>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</si>
  <si>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</si>
  <si>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</si>
  <si>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</si>
  <si>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</si>
  <si>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</si>
  <si>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</si>
  <si>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</si>
  <si>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</si>
  <si>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</si>
  <si>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</si>
  <si>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</si>
  <si>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</si>
  <si>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</si>
  <si>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</si>
  <si>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</si>
  <si>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</si>
  <si>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</si>
  <si>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</si>
  <si>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</si>
  <si>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Lower misc income:  £100 recompense for damage to finger post; £15 reimbursement of fee for Flower Show stall</t>
  </si>
  <si>
    <t>Increased CIL grant due to development in village</t>
  </si>
  <si>
    <t>2-year VAT refund</t>
  </si>
  <si>
    <t>Increased income from parking charges</t>
  </si>
  <si>
    <t>Increased income from funds invested</t>
  </si>
  <si>
    <t>£136.36 costs of refurbishing telephone box</t>
  </si>
  <si>
    <t>Fewer CIL grants awarded.  2025: £1536 car park planters, £4,779.99 Field gazebo, £99.79 Hall notice boards,  £150 village history boards, £10,000 Hall extension, £137.73  Hall curtains, £350 village history boards.  2026: £72 Planters for Hall railings,  £669  exterior clock and extra cost of curtains for hall</t>
  </si>
  <si>
    <t>2025:  £201.6  local authority waste bin collections.  2026:  £2304  Parish Council took over waste bin collections from local authority</t>
  </si>
  <si>
    <t>2026:  £10 additional donation to Christmas tree</t>
  </si>
  <si>
    <t>2026:  £252 External audit fee</t>
  </si>
  <si>
    <t>2026: VE day celebration</t>
  </si>
  <si>
    <t>Purchase of war memorial plaque</t>
  </si>
  <si>
    <t>Stall at Flower Show</t>
  </si>
  <si>
    <t>Purchase of flags</t>
  </si>
  <si>
    <t>Meeting room costs (late presentation of invoice)</t>
  </si>
  <si>
    <t>Inspectionof vehicle activiated signs in village</t>
  </si>
  <si>
    <t>GDPR fee</t>
  </si>
  <si>
    <t>£276.10: ncreased parking income due to improved signage</t>
  </si>
  <si>
    <t>2025: 297.87 NALC subs. £15 SPFA subs.  2026: £302.62 NALC subs;  £15 SPFA subs</t>
  </si>
  <si>
    <t>contribution to parish magazine</t>
  </si>
  <si>
    <t>2026:  £21 incresed insurance premium</t>
  </si>
  <si>
    <t>2025: hedge cutting £300, Grass treatment £316, tidying £48.  2026:  hedge cutting £1050;  grass treatments  £316</t>
  </si>
  <si>
    <t>2026:  £2.87 reduction in IT 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</si>
</sst>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8" fillId="0" borderId="2" xfId="0" applyFont="1" applyBorder="1"/>
    <xf numFmtId="0" fontId="8" fillId="0" borderId="3" xfId="0" applyFont="1" applyBorder="1"/>
    <xf numFmtId="0" fontId="20" fillId="0" borderId="0" xfId="0" applyFont="1"/>
    <xf numFmtId="0" fontId="7" fillId="0" borderId="3" xfId="0" applyFont="1" applyBorder="1"/>
    <xf numFmtId="0" fontId="21" fillId="2" borderId="1" xfId="0" applyFont="1" applyFill="1" applyBorder="1"/>
    <xf numFmtId="0" fontId="7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7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I21" sqref="I21"/>
    </sheetView>
  </sheetViews>
  <sheetFormatPr defaultColWidth="9.140625"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3" customWidth="1"/>
    <col min="10" max="10" width="23.140625" bestFit="1" customWidth="1"/>
  </cols>
  <sheetData>
    <row r="1" spans="2:10" ht="17.25" customHeight="1" x14ac:dyDescent="0.25">
      <c r="B1" s="25" t="s">
        <v>0</v>
      </c>
    </row>
    <row r="3" spans="2:10" ht="15" customHeight="1" x14ac:dyDescent="0.25">
      <c r="B3" s="85" t="s">
        <v>1</v>
      </c>
      <c r="C3" s="86"/>
      <c r="D3" s="86"/>
      <c r="E3" s="86"/>
      <c r="F3" s="86"/>
      <c r="G3" s="86"/>
      <c r="H3" s="86"/>
      <c r="I3" s="86"/>
    </row>
    <row r="4" spans="2:10" ht="15" customHeight="1" thickBot="1" x14ac:dyDescent="0.3"/>
    <row r="5" spans="2:10" ht="15" customHeight="1" x14ac:dyDescent="0.25">
      <c r="B5" s="26"/>
      <c r="C5" s="84" t="s">
        <v>2</v>
      </c>
      <c r="D5" s="84"/>
      <c r="E5" s="46"/>
      <c r="F5" s="46"/>
      <c r="G5" s="46"/>
      <c r="H5" s="46"/>
      <c r="I5" s="36" t="s">
        <v>3</v>
      </c>
      <c r="J5" s="41" t="s">
        <v>4</v>
      </c>
    </row>
    <row r="6" spans="2:10" ht="30" x14ac:dyDescent="0.25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30" x14ac:dyDescent="0.25">
      <c r="B7" s="29" t="s">
        <v>8</v>
      </c>
      <c r="C7" s="67">
        <v>40812</v>
      </c>
      <c r="D7" s="67">
        <v>33608</v>
      </c>
      <c r="E7" s="54"/>
      <c r="F7" s="54"/>
      <c r="G7" s="49"/>
      <c r="H7" s="49"/>
      <c r="I7" s="38" t="s">
        <v>9</v>
      </c>
      <c r="J7" s="43"/>
    </row>
    <row r="8" spans="2:10" s="21" customFormat="1" ht="30" x14ac:dyDescent="0.25">
      <c r="B8" s="29" t="s">
        <v>10</v>
      </c>
      <c r="C8" s="67">
        <v>15808</v>
      </c>
      <c r="D8" s="67">
        <v>15808</v>
      </c>
      <c r="E8" s="49"/>
      <c r="F8" s="48">
        <f>IF(AND(C8=0,D8=0),0,IF(C8=0,1,IF(D8=0,-1,(D8-C8)/C8)))</f>
        <v>0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29" t="s">
        <v>12</v>
      </c>
      <c r="C9" s="67">
        <v>3764</v>
      </c>
      <c r="D9" s="67">
        <v>10470</v>
      </c>
      <c r="E9" s="49">
        <f t="shared" ref="E9:E12" si="0">D9-C9</f>
        <v>6706</v>
      </c>
      <c r="F9" s="48">
        <f t="shared" ref="F9:F12" si="1">IF(AND(C9=0,D9=0),0,IF(C9=0,1,IF(D9=0,-1,(D9-C9)/C9)))</f>
        <v>1.781615302869288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0" t="s">
        <v>14</v>
      </c>
      <c r="C10" s="67">
        <v>4928</v>
      </c>
      <c r="D10" s="67">
        <v>5138</v>
      </c>
      <c r="E10" s="49">
        <f t="shared" si="0"/>
        <v>210</v>
      </c>
      <c r="F10" s="48">
        <f t="shared" si="1"/>
        <v>4.261363636363636E-2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30" x14ac:dyDescent="0.25">
      <c r="B12" s="30" t="s">
        <v>18</v>
      </c>
      <c r="C12" s="67">
        <v>21848</v>
      </c>
      <c r="D12" s="67">
        <v>10986</v>
      </c>
      <c r="E12" s="49">
        <f t="shared" si="0"/>
        <v>-10862</v>
      </c>
      <c r="F12" s="48">
        <f t="shared" si="1"/>
        <v>-0.49716221164408642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">
      <c r="B13" s="31" t="s">
        <v>20</v>
      </c>
      <c r="C13" s="68">
        <f>C7+C8+C9-C10-C11-C12</f>
        <v>33608</v>
      </c>
      <c r="D13" s="68">
        <f>D7+D8+D9-D10-D11-D12</f>
        <v>43762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.75" thickBot="1" x14ac:dyDescent="0.3">
      <c r="B14" s="51" t="s">
        <v>23</v>
      </c>
      <c r="C14" s="76">
        <f>C7+C8+C9-C10-C11-C12</f>
        <v>33608</v>
      </c>
      <c r="D14" s="76">
        <f>D7+D8+D9-D10-D11-D12</f>
        <v>43762</v>
      </c>
      <c r="E14" s="51"/>
      <c r="F14" s="51"/>
      <c r="G14" s="51"/>
      <c r="H14" s="51"/>
      <c r="I14" s="24"/>
      <c r="J14" s="45"/>
    </row>
    <row r="15" spans="2:10" ht="30" x14ac:dyDescent="0.25">
      <c r="B15" s="32" t="s">
        <v>24</v>
      </c>
      <c r="C15" s="69">
        <v>33608</v>
      </c>
      <c r="D15" s="69">
        <v>43762</v>
      </c>
      <c r="E15" s="53"/>
      <c r="F15" s="56"/>
      <c r="G15" s="52"/>
      <c r="H15" s="52"/>
      <c r="I15" s="40" t="s">
        <v>25</v>
      </c>
      <c r="J15" s="44"/>
    </row>
    <row r="16" spans="2:10" ht="30" x14ac:dyDescent="0.25">
      <c r="B16" s="30" t="s">
        <v>26</v>
      </c>
      <c r="C16" s="67">
        <v>631086</v>
      </c>
      <c r="D16" s="67">
        <v>631086</v>
      </c>
      <c r="E16" s="49">
        <f>D16-C16</f>
        <v>0</v>
      </c>
      <c r="F16" s="48">
        <f t="shared" ref="F16:F17" si="5">IF(AND(C16=0,D16=0),0,IF(C16=0,1,IF(D16=0,-1,(D16-C16)/C16)))</f>
        <v>0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5" orientation="landscape" horizontalDpi="1200" verticalDpi="1200" r:id="rId1"/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69</v>
      </c>
    </row>
    <row r="3" spans="1:7" x14ac:dyDescent="0.25">
      <c r="B3" s="8"/>
    </row>
    <row r="4" spans="1:7" x14ac:dyDescent="0.25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25">
      <c r="D6" t="s">
        <v>31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33</v>
      </c>
    </row>
    <row r="10" spans="1:7" ht="15.75" x14ac:dyDescent="0.3">
      <c r="B10" s="18" t="s">
        <v>70</v>
      </c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2" t="s">
        <v>36</v>
      </c>
      <c r="F11" s="83"/>
    </row>
    <row r="12" spans="1:7" s="17" customFormat="1" x14ac:dyDescent="0.25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79"/>
      <c r="F13" s="80"/>
    </row>
    <row r="14" spans="1:7" s="11" customFormat="1" x14ac:dyDescent="0.25">
      <c r="B14" s="12"/>
      <c r="C14" s="12"/>
      <c r="D14" s="13">
        <f t="shared" si="0"/>
        <v>0</v>
      </c>
      <c r="E14" s="79"/>
      <c r="F14" s="80"/>
    </row>
    <row r="15" spans="1:7" s="11" customFormat="1" x14ac:dyDescent="0.25">
      <c r="B15" s="12"/>
      <c r="C15" s="12"/>
      <c r="D15" s="13">
        <f t="shared" si="0"/>
        <v>0</v>
      </c>
      <c r="E15" s="79"/>
      <c r="F15" s="80"/>
    </row>
    <row r="16" spans="1:7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x14ac:dyDescent="0.25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1"/>
      <c r="F19" s="80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2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30</v>
      </c>
    </row>
    <row r="3" spans="2:6" x14ac:dyDescent="0.25">
      <c r="B3" s="8"/>
    </row>
    <row r="4" spans="2:6" x14ac:dyDescent="0.25">
      <c r="B4">
        <v>2025</v>
      </c>
      <c r="C4" s="35">
        <f>'Accounting Statement'!C8</f>
        <v>15808</v>
      </c>
      <c r="D4">
        <v>2026</v>
      </c>
      <c r="E4" s="35">
        <f>'Accounting Statement'!D8</f>
        <v>15808</v>
      </c>
    </row>
    <row r="6" spans="2:6" x14ac:dyDescent="0.25">
      <c r="D6" t="s">
        <v>31</v>
      </c>
      <c r="E6" s="1">
        <f>E4-C4</f>
        <v>0</v>
      </c>
    </row>
    <row r="7" spans="2:6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33</v>
      </c>
    </row>
    <row r="10" spans="2:6" x14ac:dyDescent="0.25">
      <c r="B10" s="8"/>
    </row>
    <row r="11" spans="2:6" s="3" customFormat="1" ht="26.25" x14ac:dyDescent="0.25">
      <c r="B11" s="4" t="s">
        <v>34</v>
      </c>
      <c r="C11" s="4" t="s">
        <v>35</v>
      </c>
      <c r="D11" s="5" t="s">
        <v>31</v>
      </c>
      <c r="E11" s="82" t="s">
        <v>36</v>
      </c>
      <c r="F11" s="83"/>
    </row>
    <row r="12" spans="2:6" s="11" customFormat="1" x14ac:dyDescent="0.25">
      <c r="B12" s="12"/>
      <c r="C12" s="12"/>
      <c r="D12" s="13">
        <f t="shared" ref="D12:D25" si="0">C12-B12</f>
        <v>0</v>
      </c>
      <c r="E12" s="79"/>
      <c r="F12" s="80"/>
    </row>
    <row r="13" spans="2:6" s="11" customFormat="1" x14ac:dyDescent="0.25">
      <c r="B13" s="12"/>
      <c r="C13" s="12"/>
      <c r="D13" s="13">
        <f t="shared" si="0"/>
        <v>0</v>
      </c>
      <c r="E13" s="79"/>
      <c r="F13" s="80"/>
    </row>
    <row r="14" spans="2:6" s="11" customFormat="1" x14ac:dyDescent="0.25">
      <c r="B14" s="12"/>
      <c r="C14" s="12"/>
      <c r="D14" s="13">
        <f t="shared" si="0"/>
        <v>0</v>
      </c>
      <c r="E14" s="79"/>
      <c r="F14" s="80"/>
    </row>
    <row r="15" spans="2:6" s="11" customFormat="1" x14ac:dyDescent="0.25">
      <c r="B15" s="12"/>
      <c r="C15" s="12"/>
      <c r="D15" s="13">
        <f t="shared" si="0"/>
        <v>0</v>
      </c>
      <c r="E15" s="79"/>
      <c r="F15" s="80"/>
    </row>
    <row r="16" spans="2:6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s="11" customFormat="1" x14ac:dyDescent="0.25">
      <c r="B19" s="12"/>
      <c r="C19" s="12"/>
      <c r="D19" s="13">
        <f t="shared" si="0"/>
        <v>0</v>
      </c>
      <c r="E19" s="79"/>
      <c r="F19" s="80"/>
    </row>
    <row r="20" spans="1:8" s="11" customFormat="1" x14ac:dyDescent="0.25">
      <c r="B20" s="12"/>
      <c r="C20" s="12"/>
      <c r="D20" s="13">
        <f t="shared" si="0"/>
        <v>0</v>
      </c>
      <c r="E20" s="79"/>
      <c r="F20" s="80"/>
    </row>
    <row r="21" spans="1:8" s="11" customFormat="1" x14ac:dyDescent="0.25">
      <c r="B21" s="12"/>
      <c r="C21" s="12"/>
      <c r="D21" s="13">
        <f t="shared" si="0"/>
        <v>0</v>
      </c>
      <c r="E21" s="79"/>
      <c r="F21" s="80"/>
    </row>
    <row r="22" spans="1:8" s="11" customFormat="1" x14ac:dyDescent="0.25">
      <c r="B22" s="12"/>
      <c r="C22" s="12"/>
      <c r="D22" s="13">
        <f t="shared" si="0"/>
        <v>0</v>
      </c>
      <c r="E22" s="79"/>
      <c r="F22" s="80"/>
    </row>
    <row r="23" spans="1:8" s="11" customFormat="1" x14ac:dyDescent="0.25">
      <c r="B23" s="12"/>
      <c r="C23" s="12"/>
      <c r="D23" s="13">
        <f t="shared" si="0"/>
        <v>0</v>
      </c>
      <c r="E23" s="79"/>
      <c r="F23" s="80"/>
    </row>
    <row r="24" spans="1:8" s="11" customFormat="1" x14ac:dyDescent="0.25">
      <c r="B24" s="12"/>
      <c r="C24" s="12"/>
      <c r="D24" s="13">
        <f t="shared" si="0"/>
        <v>0</v>
      </c>
      <c r="E24" s="79"/>
      <c r="F24" s="80"/>
    </row>
    <row r="25" spans="1:8" s="11" customFormat="1" x14ac:dyDescent="0.25">
      <c r="B25" s="12"/>
      <c r="C25" s="12"/>
      <c r="D25" s="13">
        <f t="shared" si="0"/>
        <v>0</v>
      </c>
      <c r="E25" s="79"/>
      <c r="F25" s="80"/>
    </row>
    <row r="26" spans="1:8" x14ac:dyDescent="0.25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1"/>
      <c r="F26" s="80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2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G8" sqref="G8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90.42578125" customWidth="1"/>
  </cols>
  <sheetData>
    <row r="1" spans="1:7" x14ac:dyDescent="0.25">
      <c r="B1" s="15" t="s">
        <v>39</v>
      </c>
    </row>
    <row r="3" spans="1:7" x14ac:dyDescent="0.25">
      <c r="B3" s="8"/>
    </row>
    <row r="4" spans="1:7" x14ac:dyDescent="0.25">
      <c r="B4">
        <v>2025</v>
      </c>
      <c r="C4" s="35">
        <f>'Accounting Statement'!C9</f>
        <v>3764</v>
      </c>
      <c r="D4">
        <v>2026</v>
      </c>
      <c r="E4" s="35">
        <f>'Accounting Statement'!D9</f>
        <v>10470</v>
      </c>
    </row>
    <row r="6" spans="1:7" x14ac:dyDescent="0.25">
      <c r="D6" t="s">
        <v>31</v>
      </c>
      <c r="E6" s="1">
        <f>E4-C4</f>
        <v>6706</v>
      </c>
    </row>
    <row r="7" spans="1:7" x14ac:dyDescent="0.25">
      <c r="D7" t="s">
        <v>32</v>
      </c>
      <c r="E7" s="6">
        <f>IF(AND(C4=0,E4=0),0,IF(C4=0,1,IF(E4=0,-1,(E4-C4)/C4)))</f>
        <v>1.781615302869288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33</v>
      </c>
    </row>
    <row r="10" spans="1:7" x14ac:dyDescent="0.25">
      <c r="B10" s="75" t="s">
        <v>40</v>
      </c>
    </row>
    <row r="11" spans="1:7" x14ac:dyDescent="0.25">
      <c r="B11" s="75" t="s">
        <v>41</v>
      </c>
    </row>
    <row r="12" spans="1:7" x14ac:dyDescent="0.25">
      <c r="B12" s="75"/>
    </row>
    <row r="13" spans="1:7" x14ac:dyDescent="0.25">
      <c r="B13" s="8"/>
    </row>
    <row r="14" spans="1:7" s="3" customFormat="1" ht="40.5" customHeight="1" x14ac:dyDescent="0.25">
      <c r="B14" s="4" t="s">
        <v>34</v>
      </c>
      <c r="C14" s="4" t="s">
        <v>35</v>
      </c>
      <c r="D14" s="5" t="s">
        <v>31</v>
      </c>
      <c r="E14" s="82" t="s">
        <v>36</v>
      </c>
      <c r="F14" s="83"/>
    </row>
    <row r="15" spans="1:7" s="11" customFormat="1" ht="24" customHeight="1" x14ac:dyDescent="0.25">
      <c r="A15" s="89"/>
      <c r="B15" s="12">
        <v>145</v>
      </c>
      <c r="C15" s="12">
        <v>115</v>
      </c>
      <c r="D15" s="91">
        <f>C15-B15</f>
        <v>-30</v>
      </c>
      <c r="E15" s="79" t="s">
        <v>71</v>
      </c>
      <c r="F15" s="90"/>
      <c r="G15" s="89"/>
    </row>
    <row r="16" spans="1:7" s="11" customFormat="1" ht="24" customHeight="1" x14ac:dyDescent="0.25">
      <c r="B16" s="12">
        <v>1936</v>
      </c>
      <c r="C16" s="12">
        <v>7178</v>
      </c>
      <c r="D16" s="73">
        <f t="shared" ref="D16:D29" si="0">C16-B16</f>
        <v>5242</v>
      </c>
      <c r="E16" s="79" t="s">
        <v>72</v>
      </c>
      <c r="F16" s="80"/>
    </row>
    <row r="17" spans="1:8" s="11" customFormat="1" x14ac:dyDescent="0.25">
      <c r="B17" s="12">
        <v>0</v>
      </c>
      <c r="C17" s="12">
        <v>1017</v>
      </c>
      <c r="D17" s="91">
        <f t="shared" si="0"/>
        <v>1017</v>
      </c>
      <c r="E17" s="79" t="s">
        <v>73</v>
      </c>
      <c r="F17" s="80"/>
    </row>
    <row r="18" spans="1:8" s="11" customFormat="1" x14ac:dyDescent="0.25">
      <c r="B18" s="12">
        <v>720</v>
      </c>
      <c r="C18" s="12">
        <v>871</v>
      </c>
      <c r="D18" s="73">
        <f t="shared" si="0"/>
        <v>151</v>
      </c>
      <c r="E18" s="79" t="s">
        <v>74</v>
      </c>
      <c r="F18" s="80"/>
    </row>
    <row r="19" spans="1:8" s="11" customFormat="1" x14ac:dyDescent="0.25">
      <c r="B19" s="12">
        <v>962</v>
      </c>
      <c r="C19" s="12">
        <v>1288</v>
      </c>
      <c r="D19" s="73">
        <f t="shared" si="0"/>
        <v>326</v>
      </c>
      <c r="E19" s="79" t="s">
        <v>75</v>
      </c>
      <c r="F19" s="80"/>
    </row>
    <row r="20" spans="1:8" s="11" customFormat="1" x14ac:dyDescent="0.25">
      <c r="B20" s="12"/>
      <c r="C20" s="12"/>
      <c r="D20" s="73">
        <f t="shared" si="0"/>
        <v>0</v>
      </c>
      <c r="E20" s="79"/>
      <c r="F20" s="80"/>
    </row>
    <row r="21" spans="1:8" s="11" customFormat="1" x14ac:dyDescent="0.25">
      <c r="B21" s="12"/>
      <c r="C21" s="12"/>
      <c r="D21" s="73">
        <f t="shared" si="0"/>
        <v>0</v>
      </c>
      <c r="E21" s="79"/>
      <c r="F21" s="80"/>
    </row>
    <row r="22" spans="1:8" s="11" customFormat="1" x14ac:dyDescent="0.25">
      <c r="B22" s="12"/>
      <c r="C22" s="12"/>
      <c r="D22" s="73">
        <f t="shared" si="0"/>
        <v>0</v>
      </c>
      <c r="E22" s="79"/>
      <c r="F22" s="80"/>
    </row>
    <row r="23" spans="1:8" s="11" customFormat="1" x14ac:dyDescent="0.25">
      <c r="B23" s="12"/>
      <c r="C23" s="12"/>
      <c r="D23" s="73">
        <f t="shared" si="0"/>
        <v>0</v>
      </c>
      <c r="E23" s="79"/>
      <c r="F23" s="80"/>
    </row>
    <row r="24" spans="1:8" s="11" customFormat="1" x14ac:dyDescent="0.25">
      <c r="B24" s="12"/>
      <c r="C24" s="12"/>
      <c r="D24" s="73">
        <f t="shared" si="0"/>
        <v>0</v>
      </c>
      <c r="E24" s="79"/>
      <c r="F24" s="80"/>
    </row>
    <row r="25" spans="1:8" s="11" customFormat="1" x14ac:dyDescent="0.25">
      <c r="B25" s="12"/>
      <c r="C25" s="12"/>
      <c r="D25" s="73">
        <f t="shared" si="0"/>
        <v>0</v>
      </c>
      <c r="E25" s="79"/>
      <c r="F25" s="80"/>
    </row>
    <row r="26" spans="1:8" s="11" customFormat="1" x14ac:dyDescent="0.25">
      <c r="B26" s="12"/>
      <c r="C26" s="12"/>
      <c r="D26" s="73">
        <f t="shared" si="0"/>
        <v>0</v>
      </c>
      <c r="E26" s="79"/>
      <c r="F26" s="80"/>
    </row>
    <row r="27" spans="1:8" s="11" customFormat="1" x14ac:dyDescent="0.25">
      <c r="B27" s="12"/>
      <c r="C27" s="12"/>
      <c r="D27" s="73">
        <f t="shared" si="0"/>
        <v>0</v>
      </c>
      <c r="E27" s="79"/>
      <c r="F27" s="80"/>
    </row>
    <row r="28" spans="1:8" s="11" customFormat="1" x14ac:dyDescent="0.25">
      <c r="B28" s="12"/>
      <c r="C28" s="12"/>
      <c r="D28" s="73">
        <f t="shared" si="0"/>
        <v>0</v>
      </c>
      <c r="E28" s="79"/>
      <c r="F28" s="80"/>
    </row>
    <row r="29" spans="1:8" s="11" customFormat="1" x14ac:dyDescent="0.25">
      <c r="B29" s="12"/>
      <c r="C29" s="12"/>
      <c r="D29" s="73">
        <f t="shared" si="0"/>
        <v>0</v>
      </c>
      <c r="E29" s="79"/>
      <c r="F29" s="80"/>
    </row>
    <row r="30" spans="1:8" x14ac:dyDescent="0.25">
      <c r="A30" s="9" t="s">
        <v>37</v>
      </c>
      <c r="B30" s="10">
        <f>SUM(B15:B29)</f>
        <v>3763</v>
      </c>
      <c r="C30" s="10">
        <f>SUM(C15:C29)</f>
        <v>10469</v>
      </c>
      <c r="D30" s="74">
        <f>SUM(D15:D29)</f>
        <v>6706</v>
      </c>
      <c r="E30" s="81"/>
      <c r="F30" s="80"/>
      <c r="G30" s="7"/>
    </row>
    <row r="31" spans="1:8" x14ac:dyDescent="0.25">
      <c r="H31" s="2"/>
    </row>
    <row r="32" spans="1:8" x14ac:dyDescent="0.25">
      <c r="F32" s="7"/>
    </row>
    <row r="33" spans="1:1" x14ac:dyDescent="0.25">
      <c r="A33" s="14" t="s">
        <v>38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62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42</v>
      </c>
    </row>
    <row r="3" spans="1:7" x14ac:dyDescent="0.25">
      <c r="B3" s="8"/>
    </row>
    <row r="4" spans="1:7" x14ac:dyDescent="0.25">
      <c r="B4">
        <v>2025</v>
      </c>
      <c r="C4" s="35">
        <f>'Accounting Statement'!C10</f>
        <v>4928</v>
      </c>
      <c r="D4">
        <v>2026</v>
      </c>
      <c r="E4" s="35">
        <f>'Accounting Statement'!D10</f>
        <v>5138</v>
      </c>
    </row>
    <row r="6" spans="1:7" x14ac:dyDescent="0.25">
      <c r="D6" t="s">
        <v>31</v>
      </c>
      <c r="E6" s="1">
        <f>E4-C4</f>
        <v>210</v>
      </c>
    </row>
    <row r="7" spans="1:7" x14ac:dyDescent="0.25">
      <c r="D7" t="s">
        <v>32</v>
      </c>
      <c r="E7" s="6">
        <f>IF(AND(C4=0,E4=0),0,IF(C4=0,1,IF(E4=0,-1,(E4-C4)/C4)))</f>
        <v>4.261363636363636E-2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75" t="s">
        <v>43</v>
      </c>
    </row>
    <row r="11" spans="1:7" x14ac:dyDescent="0.25">
      <c r="B11" s="8"/>
    </row>
    <row r="12" spans="1:7" s="3" customFormat="1" ht="26.25" x14ac:dyDescent="0.25">
      <c r="B12" s="4" t="s">
        <v>34</v>
      </c>
      <c r="C12" s="4" t="s">
        <v>35</v>
      </c>
      <c r="D12" s="5" t="s">
        <v>31</v>
      </c>
      <c r="E12" s="82" t="s">
        <v>36</v>
      </c>
      <c r="F12" s="83"/>
    </row>
    <row r="13" spans="1:7" s="17" customFormat="1" x14ac:dyDescent="0.25">
      <c r="A13" s="16"/>
      <c r="B13" s="13"/>
      <c r="C13" s="13"/>
      <c r="D13" s="13">
        <f>C13-B13</f>
        <v>0</v>
      </c>
      <c r="E13" s="87"/>
      <c r="F13" s="88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9"/>
      <c r="F14" s="80"/>
    </row>
    <row r="15" spans="1:7" s="11" customFormat="1" x14ac:dyDescent="0.25">
      <c r="B15" s="12"/>
      <c r="C15" s="12"/>
      <c r="D15" s="13">
        <f t="shared" si="0"/>
        <v>0</v>
      </c>
      <c r="E15" s="79"/>
      <c r="F15" s="80"/>
    </row>
    <row r="16" spans="1:7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s="11" customFormat="1" x14ac:dyDescent="0.25">
      <c r="B19" s="12"/>
      <c r="C19" s="12"/>
      <c r="D19" s="13">
        <f t="shared" si="0"/>
        <v>0</v>
      </c>
      <c r="E19" s="79"/>
      <c r="F19" s="80"/>
    </row>
    <row r="20" spans="1:8" s="11" customFormat="1" x14ac:dyDescent="0.25">
      <c r="B20" s="12"/>
      <c r="C20" s="12"/>
      <c r="D20" s="13">
        <f t="shared" si="0"/>
        <v>0</v>
      </c>
      <c r="E20" s="79"/>
      <c r="F20" s="80"/>
    </row>
    <row r="21" spans="1:8" s="11" customFormat="1" x14ac:dyDescent="0.25">
      <c r="B21" s="12"/>
      <c r="C21" s="12"/>
      <c r="D21" s="13">
        <f t="shared" si="0"/>
        <v>0</v>
      </c>
      <c r="E21" s="79"/>
      <c r="F21" s="80"/>
    </row>
    <row r="22" spans="1:8" s="11" customFormat="1" x14ac:dyDescent="0.25">
      <c r="B22" s="12"/>
      <c r="C22" s="12"/>
      <c r="D22" s="13">
        <f t="shared" si="0"/>
        <v>0</v>
      </c>
      <c r="E22" s="79"/>
      <c r="F22" s="80"/>
    </row>
    <row r="23" spans="1:8" s="11" customFormat="1" x14ac:dyDescent="0.25">
      <c r="B23" s="12"/>
      <c r="C23" s="12"/>
      <c r="D23" s="13">
        <f t="shared" si="0"/>
        <v>0</v>
      </c>
      <c r="E23" s="79"/>
      <c r="F23" s="80"/>
    </row>
    <row r="24" spans="1:8" s="11" customFormat="1" x14ac:dyDescent="0.25">
      <c r="B24" s="12"/>
      <c r="C24" s="12"/>
      <c r="D24" s="13">
        <f t="shared" si="0"/>
        <v>0</v>
      </c>
      <c r="E24" s="79"/>
      <c r="F24" s="80"/>
    </row>
    <row r="25" spans="1:8" s="11" customFormat="1" x14ac:dyDescent="0.25">
      <c r="B25" s="12"/>
      <c r="C25" s="12"/>
      <c r="D25" s="13">
        <f t="shared" si="0"/>
        <v>0</v>
      </c>
      <c r="E25" s="79"/>
      <c r="F25" s="80"/>
    </row>
    <row r="26" spans="1:8" s="11" customFormat="1" x14ac:dyDescent="0.25">
      <c r="B26" s="12"/>
      <c r="C26" s="12"/>
      <c r="D26" s="13">
        <f t="shared" si="0"/>
        <v>0</v>
      </c>
      <c r="E26" s="79"/>
      <c r="F26" s="80"/>
    </row>
    <row r="27" spans="1:8" s="11" customFormat="1" x14ac:dyDescent="0.25">
      <c r="B27" s="12"/>
      <c r="C27" s="12"/>
      <c r="D27" s="13">
        <f t="shared" si="0"/>
        <v>0</v>
      </c>
      <c r="E27" s="79"/>
      <c r="F27" s="80"/>
    </row>
    <row r="28" spans="1:8" x14ac:dyDescent="0.2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1"/>
      <c r="F28" s="80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38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2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44</v>
      </c>
    </row>
    <row r="3" spans="1:7" x14ac:dyDescent="0.25">
      <c r="B3" s="8"/>
    </row>
    <row r="4" spans="1:7" x14ac:dyDescent="0.25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25">
      <c r="D6" t="s">
        <v>31</v>
      </c>
      <c r="E6" s="1">
        <f>E4-C4</f>
        <v>0</v>
      </c>
    </row>
    <row r="7" spans="1:7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8"/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2" t="s">
        <v>36</v>
      </c>
      <c r="F11" s="83"/>
    </row>
    <row r="12" spans="1:7" s="17" customFormat="1" x14ac:dyDescent="0.25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9"/>
      <c r="F13" s="80"/>
    </row>
    <row r="14" spans="1:7" s="11" customFormat="1" x14ac:dyDescent="0.25">
      <c r="B14" s="12"/>
      <c r="C14" s="12"/>
      <c r="D14" s="13">
        <f t="shared" si="0"/>
        <v>0</v>
      </c>
      <c r="E14" s="79"/>
      <c r="F14" s="80"/>
    </row>
    <row r="15" spans="1:7" s="11" customFormat="1" x14ac:dyDescent="0.25">
      <c r="B15" s="12"/>
      <c r="C15" s="12"/>
      <c r="D15" s="13">
        <f t="shared" si="0"/>
        <v>0</v>
      </c>
      <c r="E15" s="79"/>
      <c r="F15" s="80"/>
    </row>
    <row r="16" spans="1:7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s="11" customFormat="1" x14ac:dyDescent="0.25">
      <c r="B19" s="12"/>
      <c r="C19" s="12"/>
      <c r="D19" s="13">
        <f t="shared" si="0"/>
        <v>0</v>
      </c>
      <c r="E19" s="79"/>
      <c r="F19" s="80"/>
    </row>
    <row r="20" spans="1:8" s="11" customFormat="1" x14ac:dyDescent="0.25">
      <c r="B20" s="12"/>
      <c r="C20" s="12"/>
      <c r="D20" s="13">
        <f t="shared" si="0"/>
        <v>0</v>
      </c>
      <c r="E20" s="79"/>
      <c r="F20" s="80"/>
    </row>
    <row r="21" spans="1:8" s="11" customFormat="1" x14ac:dyDescent="0.25">
      <c r="B21" s="12"/>
      <c r="C21" s="12"/>
      <c r="D21" s="13">
        <f t="shared" si="0"/>
        <v>0</v>
      </c>
      <c r="E21" s="79"/>
      <c r="F21" s="80"/>
    </row>
    <row r="22" spans="1:8" s="11" customFormat="1" x14ac:dyDescent="0.25">
      <c r="B22" s="12"/>
      <c r="C22" s="12"/>
      <c r="D22" s="13">
        <f t="shared" si="0"/>
        <v>0</v>
      </c>
      <c r="E22" s="79"/>
      <c r="F22" s="80"/>
    </row>
    <row r="23" spans="1:8" s="11" customFormat="1" x14ac:dyDescent="0.25">
      <c r="B23" s="12"/>
      <c r="C23" s="12"/>
      <c r="D23" s="13">
        <f t="shared" si="0"/>
        <v>0</v>
      </c>
      <c r="E23" s="79"/>
      <c r="F23" s="80"/>
    </row>
    <row r="24" spans="1:8" s="11" customFormat="1" x14ac:dyDescent="0.25">
      <c r="B24" s="12"/>
      <c r="C24" s="12"/>
      <c r="D24" s="13">
        <f t="shared" si="0"/>
        <v>0</v>
      </c>
      <c r="E24" s="79"/>
      <c r="F24" s="80"/>
    </row>
    <row r="25" spans="1:8" s="11" customFormat="1" x14ac:dyDescent="0.25">
      <c r="B25" s="12"/>
      <c r="C25" s="12"/>
      <c r="D25" s="13">
        <f t="shared" si="0"/>
        <v>0</v>
      </c>
      <c r="E25" s="79"/>
      <c r="F25" s="80"/>
    </row>
    <row r="26" spans="1:8" s="11" customFormat="1" x14ac:dyDescent="0.25">
      <c r="B26" s="12"/>
      <c r="C26" s="12"/>
      <c r="D26" s="13">
        <f t="shared" si="0"/>
        <v>0</v>
      </c>
      <c r="E26" s="79"/>
      <c r="F26" s="80"/>
    </row>
    <row r="27" spans="1:8" x14ac:dyDescent="0.25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1"/>
      <c r="F27" s="80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2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4"/>
  <sheetViews>
    <sheetView topLeftCell="A8" workbookViewId="0">
      <selection activeCell="D32" sqref="D32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45.85546875" customWidth="1"/>
    <col min="6" max="6" width="70.7109375" bestFit="1" customWidth="1"/>
    <col min="7" max="7" width="20.28515625" customWidth="1"/>
  </cols>
  <sheetData>
    <row r="1" spans="2:8" x14ac:dyDescent="0.25">
      <c r="B1" s="15" t="s">
        <v>45</v>
      </c>
    </row>
    <row r="3" spans="2:8" x14ac:dyDescent="0.25">
      <c r="B3" s="8"/>
    </row>
    <row r="4" spans="2:8" x14ac:dyDescent="0.25">
      <c r="B4">
        <v>2025</v>
      </c>
      <c r="C4" s="35">
        <f>'Accounting Statement'!C12</f>
        <v>21848</v>
      </c>
      <c r="D4">
        <v>2026</v>
      </c>
      <c r="E4" s="35">
        <f>'Accounting Statement'!D12</f>
        <v>10986</v>
      </c>
    </row>
    <row r="6" spans="2:8" x14ac:dyDescent="0.25">
      <c r="D6" t="s">
        <v>31</v>
      </c>
      <c r="E6" s="1">
        <f>E4-C4</f>
        <v>-10862</v>
      </c>
    </row>
    <row r="7" spans="2:8" x14ac:dyDescent="0.25">
      <c r="D7" t="s">
        <v>32</v>
      </c>
      <c r="E7" s="6">
        <f>IF(AND(C4=0,E4=0),0,IF(C4=0,1,IF(E4=0,-1,(E4-C4)/C4)))</f>
        <v>-0.49716221164408642</v>
      </c>
      <c r="F7" t="str">
        <f>IF(E7&lt;-0.15,"yes explain",IF(E7&gt;0.15,"Yes explain","No explanation required"))</f>
        <v>yes explain</v>
      </c>
    </row>
    <row r="9" spans="2:8" x14ac:dyDescent="0.25">
      <c r="B9" s="8" t="s">
        <v>33</v>
      </c>
    </row>
    <row r="10" spans="2:8" ht="15.75" x14ac:dyDescent="0.3">
      <c r="B10" s="18" t="s">
        <v>46</v>
      </c>
    </row>
    <row r="11" spans="2:8" x14ac:dyDescent="0.25">
      <c r="B11" s="75" t="s">
        <v>41</v>
      </c>
    </row>
    <row r="12" spans="2:8" x14ac:dyDescent="0.25">
      <c r="B12" s="8"/>
    </row>
    <row r="13" spans="2:8" s="3" customFormat="1" ht="26.25" x14ac:dyDescent="0.25">
      <c r="B13" s="4" t="s">
        <v>34</v>
      </c>
      <c r="C13" s="4" t="s">
        <v>35</v>
      </c>
      <c r="D13" s="5" t="s">
        <v>31</v>
      </c>
      <c r="E13" s="82" t="s">
        <v>36</v>
      </c>
      <c r="F13" s="83"/>
      <c r="G13" s="82" t="s">
        <v>47</v>
      </c>
      <c r="H13" s="83"/>
    </row>
    <row r="14" spans="2:8" s="11" customFormat="1" x14ac:dyDescent="0.25">
      <c r="B14" s="12">
        <v>218.87</v>
      </c>
      <c r="C14" s="12">
        <v>216</v>
      </c>
      <c r="D14" s="73">
        <f t="shared" ref="D14:D31" si="0">C14-B14</f>
        <v>-2.8700000000000045</v>
      </c>
      <c r="E14" s="79" t="s">
        <v>93</v>
      </c>
      <c r="F14" s="80"/>
    </row>
    <row r="15" spans="2:8" s="11" customFormat="1" x14ac:dyDescent="0.25">
      <c r="B15" s="100">
        <v>664</v>
      </c>
      <c r="C15" s="12">
        <v>1366</v>
      </c>
      <c r="D15" s="73">
        <f t="shared" si="0"/>
        <v>702</v>
      </c>
      <c r="E15" s="79" t="s">
        <v>92</v>
      </c>
      <c r="F15" s="80"/>
    </row>
    <row r="16" spans="2:8" s="11" customFormat="1" ht="24" customHeight="1" x14ac:dyDescent="0.25">
      <c r="B16" s="101">
        <v>201.6</v>
      </c>
      <c r="C16" s="94">
        <v>2304</v>
      </c>
      <c r="D16" s="97">
        <f t="shared" si="0"/>
        <v>2102.4</v>
      </c>
      <c r="E16" s="103" t="s">
        <v>78</v>
      </c>
      <c r="F16" s="104"/>
    </row>
    <row r="17" spans="1:7" s="11" customFormat="1" x14ac:dyDescent="0.25">
      <c r="B17" s="12">
        <v>0</v>
      </c>
      <c r="C17" s="12">
        <v>136.36000000000001</v>
      </c>
      <c r="D17" s="73">
        <v>136.36000000000001</v>
      </c>
      <c r="E17" s="79" t="s">
        <v>76</v>
      </c>
      <c r="F17" s="80"/>
    </row>
    <row r="18" spans="1:7" s="11" customFormat="1" x14ac:dyDescent="0.25">
      <c r="B18" s="100">
        <v>1336.48</v>
      </c>
      <c r="C18" s="12">
        <v>1612.58</v>
      </c>
      <c r="D18" s="73">
        <f t="shared" si="0"/>
        <v>276.09999999999991</v>
      </c>
      <c r="E18" s="79" t="s">
        <v>88</v>
      </c>
      <c r="F18" s="80"/>
    </row>
    <row r="19" spans="1:7" s="11" customFormat="1" ht="49.5" customHeight="1" x14ac:dyDescent="0.25">
      <c r="B19" s="102">
        <v>17053.509999999998</v>
      </c>
      <c r="C19" s="95">
        <v>741</v>
      </c>
      <c r="D19" s="96">
        <f t="shared" si="0"/>
        <v>-16312.509999999998</v>
      </c>
      <c r="E19" s="92" t="s">
        <v>77</v>
      </c>
      <c r="F19" s="93"/>
    </row>
    <row r="20" spans="1:7" s="11" customFormat="1" ht="15.75" customHeight="1" x14ac:dyDescent="0.25">
      <c r="B20" s="102">
        <v>800</v>
      </c>
      <c r="C20" s="95">
        <v>800</v>
      </c>
      <c r="D20" s="96">
        <f t="shared" si="0"/>
        <v>0</v>
      </c>
      <c r="E20" s="98" t="s">
        <v>90</v>
      </c>
      <c r="F20" s="99"/>
    </row>
    <row r="21" spans="1:7" s="11" customFormat="1" x14ac:dyDescent="0.25">
      <c r="B21" s="100">
        <v>50</v>
      </c>
      <c r="C21" s="12">
        <v>60</v>
      </c>
      <c r="D21" s="73">
        <v>10</v>
      </c>
      <c r="E21" s="79" t="s">
        <v>79</v>
      </c>
      <c r="F21" s="80"/>
    </row>
    <row r="22" spans="1:7" s="11" customFormat="1" x14ac:dyDescent="0.25">
      <c r="B22" s="100">
        <v>312.87</v>
      </c>
      <c r="C22" s="12">
        <v>317.62</v>
      </c>
      <c r="D22" s="73">
        <f t="shared" si="0"/>
        <v>4.75</v>
      </c>
      <c r="E22" s="79" t="s">
        <v>89</v>
      </c>
      <c r="F22" s="80"/>
    </row>
    <row r="23" spans="1:7" s="11" customFormat="1" x14ac:dyDescent="0.25">
      <c r="B23" s="100">
        <v>803.34</v>
      </c>
      <c r="C23" s="12">
        <v>825.12</v>
      </c>
      <c r="D23" s="73">
        <f t="shared" si="0"/>
        <v>21.779999999999973</v>
      </c>
      <c r="E23" s="79" t="s">
        <v>91</v>
      </c>
      <c r="F23" s="80"/>
    </row>
    <row r="24" spans="1:7" s="11" customFormat="1" x14ac:dyDescent="0.25">
      <c r="B24" s="100">
        <v>120</v>
      </c>
      <c r="C24" s="12">
        <v>372</v>
      </c>
      <c r="D24" s="73">
        <f t="shared" si="0"/>
        <v>252</v>
      </c>
      <c r="E24" s="79" t="s">
        <v>80</v>
      </c>
      <c r="F24" s="80"/>
    </row>
    <row r="25" spans="1:7" s="11" customFormat="1" x14ac:dyDescent="0.25">
      <c r="B25" s="12">
        <v>0</v>
      </c>
      <c r="C25" s="12">
        <v>388.36</v>
      </c>
      <c r="D25" s="73">
        <f t="shared" si="0"/>
        <v>388.36</v>
      </c>
      <c r="E25" s="79" t="s">
        <v>81</v>
      </c>
      <c r="F25" s="80"/>
    </row>
    <row r="26" spans="1:7" s="11" customFormat="1" x14ac:dyDescent="0.25">
      <c r="B26" s="12">
        <v>0</v>
      </c>
      <c r="C26" s="12">
        <v>657</v>
      </c>
      <c r="D26" s="73">
        <f t="shared" si="0"/>
        <v>657</v>
      </c>
      <c r="E26" s="79" t="s">
        <v>82</v>
      </c>
      <c r="F26" s="80"/>
    </row>
    <row r="27" spans="1:7" s="11" customFormat="1" x14ac:dyDescent="0.25">
      <c r="B27" s="12">
        <v>0</v>
      </c>
      <c r="C27" s="12">
        <v>15</v>
      </c>
      <c r="D27" s="73">
        <f t="shared" si="0"/>
        <v>15</v>
      </c>
      <c r="E27" s="79" t="s">
        <v>83</v>
      </c>
      <c r="F27" s="80"/>
    </row>
    <row r="28" spans="1:7" s="11" customFormat="1" x14ac:dyDescent="0.25">
      <c r="B28" s="12">
        <v>0</v>
      </c>
      <c r="C28" s="12">
        <v>186.27</v>
      </c>
      <c r="D28" s="73">
        <f t="shared" si="0"/>
        <v>186.27</v>
      </c>
      <c r="E28" s="79" t="s">
        <v>84</v>
      </c>
      <c r="F28" s="80"/>
    </row>
    <row r="29" spans="1:7" s="11" customFormat="1" x14ac:dyDescent="0.25">
      <c r="B29" s="100">
        <v>247</v>
      </c>
      <c r="C29" s="12">
        <v>635</v>
      </c>
      <c r="D29" s="73">
        <v>635</v>
      </c>
      <c r="E29" s="77" t="s">
        <v>85</v>
      </c>
      <c r="F29" s="78"/>
    </row>
    <row r="30" spans="1:7" s="11" customFormat="1" x14ac:dyDescent="0.25">
      <c r="B30" s="12">
        <v>0</v>
      </c>
      <c r="C30" s="12">
        <v>354</v>
      </c>
      <c r="D30" s="73">
        <f t="shared" si="0"/>
        <v>354</v>
      </c>
      <c r="E30" s="77" t="s">
        <v>86</v>
      </c>
      <c r="F30" s="78"/>
    </row>
    <row r="31" spans="1:7" s="11" customFormat="1" x14ac:dyDescent="0.25">
      <c r="B31" s="100">
        <v>40</v>
      </c>
      <c r="C31" s="12">
        <v>0</v>
      </c>
      <c r="D31" s="73">
        <f t="shared" si="0"/>
        <v>-40</v>
      </c>
      <c r="E31" s="77" t="s">
        <v>87</v>
      </c>
      <c r="F31" s="78"/>
    </row>
    <row r="32" spans="1:7" x14ac:dyDescent="0.25">
      <c r="A32" s="9" t="s">
        <v>37</v>
      </c>
      <c r="B32" s="10">
        <f>SUM(B14:B31)</f>
        <v>21847.67</v>
      </c>
      <c r="C32" s="10">
        <f>SUM(C14:C31)</f>
        <v>10986.310000000001</v>
      </c>
      <c r="D32" s="74">
        <v>10861.36</v>
      </c>
      <c r="E32" s="77"/>
      <c r="F32" s="78"/>
      <c r="G32" s="7"/>
    </row>
    <row r="34" spans="1:6" x14ac:dyDescent="0.25">
      <c r="A34" s="14" t="s">
        <v>38</v>
      </c>
      <c r="F34" s="7"/>
    </row>
  </sheetData>
  <mergeCells count="16">
    <mergeCell ref="E24:F24"/>
    <mergeCell ref="E13:F13"/>
    <mergeCell ref="E14:F14"/>
    <mergeCell ref="E15:F15"/>
    <mergeCell ref="E16:F16"/>
    <mergeCell ref="E17:F17"/>
    <mergeCell ref="E18:F18"/>
    <mergeCell ref="E19:F19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47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tabSelected="1" workbookViewId="0">
      <selection activeCell="L27" sqref="L26:L27"/>
    </sheetView>
  </sheetViews>
  <sheetFormatPr defaultColWidth="9.140625" defaultRowHeight="16.5" x14ac:dyDescent="0.3"/>
  <cols>
    <col min="1" max="1" width="6.85546875" style="58" bestFit="1" customWidth="1"/>
    <col min="2" max="2" width="11.28515625" style="58" customWidth="1"/>
    <col min="3" max="3" width="10.7109375" style="58" customWidth="1"/>
    <col min="4" max="4" width="10.42578125" style="58" bestFit="1" customWidth="1"/>
    <col min="5" max="5" width="11.140625" style="58" customWidth="1"/>
    <col min="6" max="6" width="12.5703125" style="58" customWidth="1"/>
    <col min="7" max="7" width="10" style="58" customWidth="1"/>
    <col min="8" max="16384" width="9.14062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43762</v>
      </c>
      <c r="D4" s="58" t="s">
        <v>50</v>
      </c>
      <c r="E4" s="64">
        <f>'Accounting Statement'!D8</f>
        <v>15808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</row>
    <row r="10" spans="2:7" x14ac:dyDescent="0.3">
      <c r="C10" s="60" t="s">
        <v>53</v>
      </c>
      <c r="E10" s="60">
        <v>20466.79</v>
      </c>
    </row>
    <row r="11" spans="2:7" x14ac:dyDescent="0.3">
      <c r="C11" s="60" t="s">
        <v>54</v>
      </c>
      <c r="E11" s="60"/>
    </row>
    <row r="12" spans="2:7" x14ac:dyDescent="0.3">
      <c r="C12" s="60" t="s">
        <v>55</v>
      </c>
      <c r="E12" s="60"/>
    </row>
    <row r="13" spans="2:7" x14ac:dyDescent="0.3">
      <c r="C13" s="60" t="s">
        <v>56</v>
      </c>
      <c r="E13" s="60"/>
    </row>
    <row r="14" spans="2:7" x14ac:dyDescent="0.3">
      <c r="C14" s="60" t="s">
        <v>57</v>
      </c>
      <c r="E14" s="60"/>
    </row>
    <row r="15" spans="2:7" x14ac:dyDescent="0.3">
      <c r="C15" s="60" t="s">
        <v>58</v>
      </c>
      <c r="E15" s="60"/>
    </row>
    <row r="16" spans="2:7" x14ac:dyDescent="0.3">
      <c r="C16" s="60" t="s">
        <v>59</v>
      </c>
      <c r="E16" s="60"/>
    </row>
    <row r="17" spans="2:7" x14ac:dyDescent="0.3">
      <c r="F17" s="61">
        <f>SUM(E10:E16)</f>
        <v>20466.79</v>
      </c>
    </row>
    <row r="19" spans="2:7" x14ac:dyDescent="0.3">
      <c r="B19" s="59" t="s">
        <v>60</v>
      </c>
      <c r="E19" s="60">
        <v>23294.92</v>
      </c>
    </row>
    <row r="20" spans="2:7" x14ac:dyDescent="0.3">
      <c r="F20" s="61">
        <f>E19</f>
        <v>23294.92</v>
      </c>
    </row>
    <row r="21" spans="2:7" ht="17.25" thickBot="1" x14ac:dyDescent="0.35">
      <c r="B21" s="59" t="s">
        <v>61</v>
      </c>
      <c r="G21" s="62">
        <f>F17+F20</f>
        <v>43761.71</v>
      </c>
    </row>
    <row r="22" spans="2:7" ht="17.25" thickTop="1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57DB3-3FB2-4AF0-AE0A-A5E170657F83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62</v>
      </c>
    </row>
    <row r="3" spans="1:8" x14ac:dyDescent="0.25">
      <c r="B3" s="8"/>
    </row>
    <row r="4" spans="1:8" x14ac:dyDescent="0.25">
      <c r="B4">
        <v>2025</v>
      </c>
      <c r="C4" s="35">
        <f>'Accounting Statement'!C16</f>
        <v>631086</v>
      </c>
      <c r="D4">
        <v>2026</v>
      </c>
      <c r="E4" s="35">
        <f>'Accounting Statement'!D16</f>
        <v>631086</v>
      </c>
    </row>
    <row r="6" spans="1:8" x14ac:dyDescent="0.25">
      <c r="D6" t="s">
        <v>31</v>
      </c>
      <c r="E6" s="1">
        <f>E4-C4</f>
        <v>0</v>
      </c>
    </row>
    <row r="7" spans="1:8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33</v>
      </c>
    </row>
    <row r="10" spans="1:8" ht="15.75" x14ac:dyDescent="0.3">
      <c r="B10" s="19" t="s">
        <v>63</v>
      </c>
    </row>
    <row r="11" spans="1:8" ht="15.75" x14ac:dyDescent="0.3">
      <c r="B11" s="18" t="s">
        <v>64</v>
      </c>
    </row>
    <row r="12" spans="1:8" s="3" customFormat="1" ht="26.25" customHeight="1" x14ac:dyDescent="0.25">
      <c r="B12" s="4" t="s">
        <v>34</v>
      </c>
      <c r="C12" s="4" t="s">
        <v>35</v>
      </c>
      <c r="D12" s="5" t="s">
        <v>31</v>
      </c>
      <c r="E12" s="82" t="s">
        <v>36</v>
      </c>
      <c r="F12" s="83"/>
      <c r="G12" s="71" t="s">
        <v>65</v>
      </c>
      <c r="H12" s="72" t="s">
        <v>66</v>
      </c>
    </row>
    <row r="13" spans="1:8" s="17" customFormat="1" x14ac:dyDescent="0.25">
      <c r="A13" s="16"/>
      <c r="B13" s="13"/>
      <c r="C13" s="13"/>
      <c r="D13" s="13">
        <f>C13-B13</f>
        <v>0</v>
      </c>
      <c r="E13" s="87"/>
      <c r="F13" s="88"/>
      <c r="G13" s="16"/>
    </row>
    <row r="14" spans="1:8" s="11" customFormat="1" x14ac:dyDescent="0.25">
      <c r="B14" s="12"/>
      <c r="C14" s="12"/>
      <c r="D14" s="13">
        <f t="shared" ref="D14:D27" si="0">C14-B14</f>
        <v>0</v>
      </c>
      <c r="E14" s="79"/>
      <c r="F14" s="80"/>
    </row>
    <row r="15" spans="1:8" s="11" customFormat="1" x14ac:dyDescent="0.25">
      <c r="B15" s="12"/>
      <c r="C15" s="12"/>
      <c r="D15" s="13">
        <f t="shared" si="0"/>
        <v>0</v>
      </c>
      <c r="E15" s="79"/>
      <c r="F15" s="80"/>
    </row>
    <row r="16" spans="1:8" s="11" customFormat="1" x14ac:dyDescent="0.25">
      <c r="B16" s="12"/>
      <c r="C16" s="12"/>
      <c r="D16" s="13">
        <f t="shared" si="0"/>
        <v>0</v>
      </c>
      <c r="E16" s="79"/>
      <c r="F16" s="80"/>
    </row>
    <row r="17" spans="1:12" s="11" customFormat="1" x14ac:dyDescent="0.25">
      <c r="B17" s="12"/>
      <c r="C17" s="12"/>
      <c r="D17" s="13">
        <f t="shared" si="0"/>
        <v>0</v>
      </c>
      <c r="E17" s="79"/>
      <c r="F17" s="80"/>
    </row>
    <row r="18" spans="1:12" s="11" customFormat="1" x14ac:dyDescent="0.25">
      <c r="B18" s="12"/>
      <c r="C18" s="12"/>
      <c r="D18" s="13">
        <f t="shared" si="0"/>
        <v>0</v>
      </c>
      <c r="E18" s="79"/>
      <c r="F18" s="80"/>
      <c r="L18" s="20"/>
    </row>
    <row r="19" spans="1:12" s="11" customFormat="1" x14ac:dyDescent="0.25">
      <c r="B19" s="12"/>
      <c r="C19" s="12"/>
      <c r="D19" s="13">
        <f t="shared" si="0"/>
        <v>0</v>
      </c>
      <c r="E19" s="79"/>
      <c r="F19" s="80"/>
    </row>
    <row r="20" spans="1:12" s="11" customFormat="1" x14ac:dyDescent="0.25">
      <c r="B20" s="12"/>
      <c r="C20" s="12"/>
      <c r="D20" s="13">
        <f t="shared" si="0"/>
        <v>0</v>
      </c>
      <c r="E20" s="79"/>
      <c r="F20" s="80"/>
    </row>
    <row r="21" spans="1:12" s="11" customFormat="1" x14ac:dyDescent="0.25">
      <c r="B21" s="12"/>
      <c r="C21" s="12"/>
      <c r="D21" s="13">
        <f t="shared" si="0"/>
        <v>0</v>
      </c>
      <c r="E21" s="79"/>
      <c r="F21" s="80"/>
    </row>
    <row r="22" spans="1:12" s="11" customFormat="1" x14ac:dyDescent="0.25">
      <c r="B22" s="12"/>
      <c r="C22" s="12"/>
      <c r="D22" s="13">
        <f t="shared" si="0"/>
        <v>0</v>
      </c>
      <c r="E22" s="79"/>
      <c r="F22" s="80"/>
    </row>
    <row r="23" spans="1:12" s="11" customFormat="1" x14ac:dyDescent="0.25">
      <c r="B23" s="12"/>
      <c r="C23" s="12"/>
      <c r="D23" s="13">
        <f t="shared" si="0"/>
        <v>0</v>
      </c>
      <c r="E23" s="79"/>
      <c r="F23" s="80"/>
    </row>
    <row r="24" spans="1:12" s="11" customFormat="1" x14ac:dyDescent="0.25">
      <c r="B24" s="12"/>
      <c r="C24" s="12"/>
      <c r="D24" s="13">
        <f t="shared" si="0"/>
        <v>0</v>
      </c>
      <c r="E24" s="79"/>
      <c r="F24" s="80"/>
    </row>
    <row r="25" spans="1:12" s="11" customFormat="1" x14ac:dyDescent="0.25">
      <c r="B25" s="12"/>
      <c r="C25" s="12"/>
      <c r="D25" s="13">
        <f t="shared" si="0"/>
        <v>0</v>
      </c>
      <c r="E25" s="79"/>
      <c r="F25" s="80"/>
    </row>
    <row r="26" spans="1:12" s="11" customFormat="1" x14ac:dyDescent="0.25">
      <c r="B26" s="12"/>
      <c r="C26" s="12"/>
      <c r="D26" s="13">
        <f t="shared" si="0"/>
        <v>0</v>
      </c>
      <c r="E26" s="79"/>
      <c r="F26" s="80"/>
    </row>
    <row r="27" spans="1:12" s="11" customFormat="1" x14ac:dyDescent="0.25">
      <c r="B27" s="12"/>
      <c r="C27" s="12"/>
      <c r="D27" s="13">
        <f t="shared" si="0"/>
        <v>0</v>
      </c>
      <c r="E27" s="79"/>
      <c r="F27" s="80"/>
    </row>
    <row r="28" spans="1:12" x14ac:dyDescent="0.2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1"/>
      <c r="F28" s="80"/>
      <c r="G28" s="7"/>
    </row>
    <row r="29" spans="1:12" x14ac:dyDescent="0.25">
      <c r="H29" s="2"/>
    </row>
    <row r="30" spans="1:12" x14ac:dyDescent="0.25">
      <c r="A30" s="14" t="s">
        <v>38</v>
      </c>
      <c r="F30" s="7"/>
    </row>
    <row r="32" spans="1:12" ht="15.75" x14ac:dyDescent="0.3">
      <c r="B32" s="18" t="s">
        <v>67</v>
      </c>
    </row>
    <row r="33" spans="1:8" x14ac:dyDescent="0.25">
      <c r="B33" t="s">
        <v>68</v>
      </c>
    </row>
    <row r="34" spans="1:8" x14ac:dyDescent="0.25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30" x14ac:dyDescent="0.25">
      <c r="A36" s="3"/>
      <c r="B36" s="4" t="s">
        <v>34</v>
      </c>
      <c r="C36" s="4" t="s">
        <v>35</v>
      </c>
      <c r="D36" s="5" t="s">
        <v>31</v>
      </c>
      <c r="E36" s="82" t="s">
        <v>36</v>
      </c>
      <c r="F36" s="83"/>
      <c r="G36" s="71" t="s">
        <v>65</v>
      </c>
      <c r="H36" s="72" t="s">
        <v>66</v>
      </c>
    </row>
    <row r="37" spans="1:8" x14ac:dyDescent="0.25">
      <c r="A37" s="16"/>
      <c r="B37" s="13"/>
      <c r="C37" s="13"/>
      <c r="D37" s="13">
        <f>C37-B37</f>
        <v>0</v>
      </c>
      <c r="E37" s="87"/>
      <c r="F37" s="88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79"/>
      <c r="F38" s="80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79"/>
      <c r="F39" s="80"/>
      <c r="G39" s="11"/>
      <c r="H39" s="11"/>
    </row>
    <row r="40" spans="1:8" x14ac:dyDescent="0.25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1"/>
      <c r="F40" s="80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56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TemplafyFormConfiguration><![CDATA[{"formFields":[],"formDataEntries":[]}]]></TemplafyFormConfiguration>
</file>

<file path=customXml/item3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customXml/itemProps3.xml><?xml version="1.0" encoding="utf-8"?>
<ds:datastoreItem xmlns:ds="http://schemas.openxmlformats.org/officeDocument/2006/customXml" ds:itemID="{3F1AD0D3-C2B2-41A7-8D84-5B653192951F}">
  <ds:schemaRefs/>
</ds:datastoreItem>
</file>

<file path=customXml/itemProps4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Sheet1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Vena Prater</cp:lastModifiedBy>
  <cp:revision/>
  <cp:lastPrinted>2026-06-27T14:52:28Z</cp:lastPrinted>
  <dcterms:created xsi:type="dcterms:W3CDTF">2023-03-10T09:35:56Z</dcterms:created>
  <dcterms:modified xsi:type="dcterms:W3CDTF">2026-06-27T14:53:34Z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